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C:\Users\AlexandraDivile\Desktop\"/>
    </mc:Choice>
  </mc:AlternateContent>
  <xr:revisionPtr revIDLastSave="0" documentId="8_{9967990B-9AEA-44F4-95A8-7286B90505B7}" xr6:coauthVersionLast="47" xr6:coauthVersionMax="47" xr10:uidLastSave="{00000000-0000-0000-0000-000000000000}"/>
  <bookViews>
    <workbookView xWindow="-23148" yWindow="-108" windowWidth="23256" windowHeight="12456" tabRatio="829" xr2:uid="{00000000-000D-0000-FFFF-FFFF00000000}"/>
  </bookViews>
  <sheets>
    <sheet name="Asociación Contratos 2025-26" sheetId="4" r:id="rId1"/>
    <sheet name="EE Contratos 2025-26" sheetId="7" r:id="rId2"/>
  </sheets>
  <definedNames>
    <definedName name="_xlnm.Print_Area" localSheetId="0">'Asociación Contratos 2025-26'!$A$1:$I$39</definedName>
    <definedName name="_xlnm.Print_Area" localSheetId="1">'EE Contratos 2025-26'!$A$1:$I$73</definedName>
    <definedName name="_xlnm.Print_Titles" localSheetId="1">'EE Contratos 2025-26'!$8:$8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7" l="1"/>
  <c r="B61" i="7"/>
  <c r="C60" i="7"/>
  <c r="C59" i="7"/>
  <c r="C58" i="7"/>
  <c r="C57" i="7"/>
  <c r="C56" i="7"/>
  <c r="C55" i="7"/>
  <c r="C54" i="7"/>
  <c r="C53" i="7"/>
  <c r="B53" i="7"/>
  <c r="B54" i="7"/>
  <c r="B55" i="7"/>
  <c r="B56" i="7"/>
  <c r="B57" i="7"/>
  <c r="B58" i="7"/>
  <c r="B59" i="7"/>
  <c r="B60" i="7"/>
  <c r="A50" i="7"/>
  <c r="B31" i="4"/>
  <c r="B30" i="4"/>
  <c r="B29" i="4"/>
  <c r="A26" i="4"/>
  <c r="B32" i="4" l="1"/>
  <c r="C29" i="4"/>
  <c r="C30" i="4"/>
  <c r="C31" i="4"/>
  <c r="C32" i="4" l="1"/>
</calcChain>
</file>

<file path=xl/sharedStrings.xml><?xml version="1.0" encoding="utf-8"?>
<sst xmlns="http://schemas.openxmlformats.org/spreadsheetml/2006/main" count="291" uniqueCount="127">
  <si>
    <t>DATOS ACTUALIZADOS A 30/06/2026 · PERIODO EVALUADO: 01/01/2025–30/06/2026</t>
  </si>
  <si>
    <t>CONTRATOS EN VIGOR</t>
  </si>
  <si>
    <t>ASOCIACIÓN.- Delegación de Madrid</t>
  </si>
  <si>
    <t>ENTIDAD CONCEDENTE</t>
  </si>
  <si>
    <t>OBJETO DEL CONTRATO</t>
  </si>
  <si>
    <t>DURACIÓN</t>
  </si>
  <si>
    <t>IMPORTE LICITACIÓN</t>
  </si>
  <si>
    <t>IMPORTE ADJUDICACIÓN</t>
  </si>
  <si>
    <t>PROCEDIMIENTO DE CELEBRACIÓN</t>
  </si>
  <si>
    <t>Nº LICITADORES PARTICIPANTES</t>
  </si>
  <si>
    <t>ADJUDICATARIO</t>
  </si>
  <si>
    <t>MODIFICACIONES</t>
  </si>
  <si>
    <t>COMUNIDAD DE MADRID</t>
  </si>
  <si>
    <t>SERVICIO DE ATENCIÓN TEMPRANA. AM-007/2022-C7542-2025/2027</t>
  </si>
  <si>
    <t>24 meses</t>
  </si>
  <si>
    <t>Renovación con ampliación 25 plazas</t>
  </si>
  <si>
    <t>No aplica</t>
  </si>
  <si>
    <t>ENVERA-Asociación</t>
  </si>
  <si>
    <t>NO</t>
  </si>
  <si>
    <t>ATENCIÓN A PERSONAS ADULTAS CON DISCAPACIDAD INTELECTUAL GRAVEMENTE AFECTADAS EN CENTRO DE DÍA AM-001/2023-CD23/25-08-C1896</t>
  </si>
  <si>
    <t xml:space="preserve">Prorrogado </t>
  </si>
  <si>
    <t>Prórroga</t>
  </si>
  <si>
    <t>ATENCION A PERSONAS ADULTAS CON DISCAPACIDAD INTELECTUAL EN CENTRO OCUPACIONAL, DE FORMACIÓN, OPORTUNIDADES E INSERCIÓN LABORAL. AM-002/2023-CD23/68-01-C0421</t>
  </si>
  <si>
    <t>ATENCION A PERSONAS ADULTAS CON DISCAPACIDAD INTELECTUAL GRAVEMENTE AFECTADAS EN CENTRO RESIDENCIAL CON ATENCIÓN DIURNA. AM-003/2022-16-C2047-Prorroga 2025-2026</t>
  </si>
  <si>
    <t>12 meses</t>
  </si>
  <si>
    <t>ATENCION A PERSONAS ADULTAS CON DISCAPACIDAD INTELECTUAL EN PROCESO DE ENVEJECIMINETO PREMATURO EN CENTRO RESIDENCIAL. AM-006/2022-11-C4037</t>
  </si>
  <si>
    <t>ATENCION A PERSONAS ADULTAS CON DISCAPACIDAD INTELECTUAL EN CENTRO RESIDENCIAL CON CENTRO OCUPACIONAL, DE FORMACIÓN, OPORTUNIDADES E INSERCIÓN LABORAL. AM-002/2022-25/26-12-C5260-PRORROGA</t>
  </si>
  <si>
    <t>ATENCION A PERSONAS ADULTAS CON DISCAPACIDAD INTELECTUAL EN CENTRO RESIDENCIAL CON CENTRO OCUPACIONAL, DE FORMACIÓN, OPORTUNIDADES E INSERCIÓN LABORAL. AM-002/2022-25/26-12-C5746-PRORROGA</t>
  </si>
  <si>
    <t>ATENCION A PERSONAS ADULTAS CON DISCAPACIDAD INTELECTUAL GRAVEMENTE AFECTADAS EN CENTRO RESIDENCIAL CON ATENCIÓN DIURNA. AM-004/2026-C2047-2026/2028</t>
  </si>
  <si>
    <t>Licitación a Acuerdo Marco y contrato derivado</t>
  </si>
  <si>
    <t>ATENCION A PERSONAS ADULTAS CON DISCAPACIDAD INTELECTUAL EN CENTRO RESIDENCIAL CON CENTRO OCUPACIONAL, DE FORMACIÓN, OPORTUNIDADES E INSERCIÓN LABORAL. AM-009/2026-C5260-2026/2028</t>
  </si>
  <si>
    <t>33 meses</t>
  </si>
  <si>
    <t>ATENCION A PERSONAS ADULTAS CON DISCAPACIDAD INTELECTUAL EN CENTRO RESIDENCIAL CON CENTRO OCUPACIONAL, DE FORMACIÓN, OPORTUNIDADES E INSERCIÓN LABORAL. AM-009/2026-C5746-2026/2028</t>
  </si>
  <si>
    <t>Estadísticas:</t>
  </si>
  <si>
    <t>Procedimiento de celebración</t>
  </si>
  <si>
    <t>Número</t>
  </si>
  <si>
    <t>% sobre el total de contratos</t>
  </si>
  <si>
    <t>TOTAL</t>
  </si>
  <si>
    <t>CONTRATOS DESISTIMIENTO/RENUNCIA: NO HAY NINGUNO.</t>
  </si>
  <si>
    <t>ENVERA EMPLEO SL.- Centro Especial de Empleo de Madrid</t>
  </si>
  <si>
    <t>INECO.- Ingeniería y Economía del Transporte, S.M.E.P., S.A.</t>
  </si>
  <si>
    <t>SERVICIOS DE ENTREGA Y
RECOGIDA DE DOCUMENTACIÓN JUDICIAL EN EL COMUNIDAD DE MADRID, EN EL MARCO DEL
PROYECTO DE DIGITALIZACIÓN DE EXPEDIENTES JUDICIALES.</t>
  </si>
  <si>
    <t>Prorroga  + 36 meses</t>
  </si>
  <si>
    <t>LICITACIÓN, PROCEDIMIENTO ABIERTO</t>
  </si>
  <si>
    <t>ENVERA EMPLEO, SL (APMIB Madrid, SLU)</t>
  </si>
  <si>
    <t xml:space="preserve">ACUERDO MARCO PARA EL  SUMINISTRO DE MOBILIAIO DE OFICINA </t>
  </si>
  <si>
    <t xml:space="preserve">Prorroga + 36 meses </t>
  </si>
  <si>
    <t>MINISTERIO DE DEFENSA</t>
  </si>
  <si>
    <t xml:space="preserve">SERVICIO DE LAVANDERÍA POR UNA EMPRESA EXTERNA PARA LAS INSTALACIONES DEL ESPEMI </t>
  </si>
  <si>
    <t>Prorroga +12 Meses</t>
  </si>
  <si>
    <t>ENVERA EMPLEO SL.-Centro Especial de Empleo de Málaga</t>
  </si>
  <si>
    <t>AENA S.A</t>
  </si>
  <si>
    <t xml:space="preserve">AGP284/2023 - SERVICIO TRANSITORIO DE RETIRADA, GESTIÓN Y VALORIZACIÓN DE LOS RESIDUOS URBANOS EN EL AEROPUERTO DE MÁLAGA-COSTA DEL SOL </t>
  </si>
  <si>
    <t>Del 02/11/2024 al 01/11/2025</t>
  </si>
  <si>
    <t>ENVERA EMPLEO S.L.U</t>
  </si>
  <si>
    <t>AGP61/2023 - SERVICIO DE MANTENIMIENTO DE AUTOCOMPACTADORES DE RESIDUOS EN EL AEROPUERTO DE MÁLAGA-COSTA DEL SOL</t>
  </si>
  <si>
    <t>Del 01/09/2024 al 31/08/2025</t>
  </si>
  <si>
    <t xml:space="preserve">IFAPA - </t>
  </si>
  <si>
    <t>SERVICIOS ESPECIALIZADOS EN INVERNADERO Y CAMPO</t>
  </si>
  <si>
    <t>Del 01/03/2025 al 19/12/2025</t>
  </si>
  <si>
    <t>CONTRATO MENOR CON INVITACIÓN A OFERTA</t>
  </si>
  <si>
    <t>Del 03/10/2025 al 02/10/2026</t>
  </si>
  <si>
    <t>Del 01/09/2025 al 31/08/2026</t>
  </si>
  <si>
    <t>ENVERA EMPLEO SLU - Centro Especial de Empleo de Gran Canaria</t>
  </si>
  <si>
    <t>AENA AEROPUERTO DE GRAN CANARIA</t>
  </si>
  <si>
    <t>SERVICIO DE ALMACÉN Y LOGÍSTICA INTERNA PARA EL AEROPUERTO DE GRAN CANARIA</t>
  </si>
  <si>
    <t xml:space="preserve">
Duración del contrato:
12 meses.
Pazo total: 36 meses
(1 año contrato inicial 2025, con 2 posibles Prórrogas Anuales 2026 Y 2027) 
</t>
  </si>
  <si>
    <t>TRAMITACIÓN ORDINARIA, PROCEDIMIENTO ABIERTO, 1 SÓLO CRITERIO</t>
  </si>
  <si>
    <t xml:space="preserve">ENVERA EMPLEO, S.L.U.
</t>
  </si>
  <si>
    <t>ILUSTRE AYUNTAMIENTO DE LA VILLA DE INGENIO</t>
  </si>
  <si>
    <t>CONTRATO RESERVADO A CEE DEL SERVICIO DE APERTURA, CIERRE, CONTROL Y MANTENIMIENTO DE PARQUES PÚBLICOS, ASEOS PÚBLICOS Y ÁREAS RECREATIVAS DEL MUNICIPIO DE INGENIO</t>
  </si>
  <si>
    <t xml:space="preserve">Duración del contrato: 6 meses.
 (6 meses contrato inicial 16 de noviembre de 2024)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</si>
  <si>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PROCEDIMIENTO NEGOCIADO SIN PUBLICIDAD, TRAMITACIÓN URGENTE</t>
  </si>
  <si>
    <t>ENVERA EMPLEO S.L.U.</t>
  </si>
  <si>
    <t>GUAGUAS MUNICIPALES S.A.</t>
  </si>
  <si>
    <t>SERVICIO DE GESTIÓN TELEFÓNICA DE CENTRALITA, INFORMACIÓN, GESTIÓN DOCUMENTAL Y GRABACIÓN DE DATOS EN EL PUNTO DE INFORMACIÓN CENTRAL DE GUAGUAS MUNICIPALES, S.A., RESERVADO A CENTROS ESPECIALES DE EMPLEO DE INICIATIVA SOCIAL</t>
  </si>
  <si>
    <t xml:space="preserve">
Duración del contrato:
12 meses.
Pazo total: 60 meses
(1 año contrato inicial 2025, con 4 posibles Prórrogas Anuales 2026, 2027, 2028 Y 2029) 
</t>
  </si>
  <si>
    <t>TRAMITACIÓN ORDINARIA, PROCEDIMIENTO ABIERTO SUJETO A REGULACIÓN ARMONIZADA</t>
  </si>
  <si>
    <t>GOBIERNO DE CANARIAS/CONSEJERÍA DE TURISMO Y EMPLEO/DIRECCIÓN GENERAL DE TRABAJO</t>
  </si>
  <si>
    <t>SERVICIO DE MANTENIMIENTO DE ZONAS
AJARDINADAS EN LA SEDE DE LA DIRECCIÓN GENERAL DE TRABAJO EN LA CALLE ALICANTE,
N.º 1 POLÍGONO SAN CRISTÓBAL EN LAS PALMAS DE GRAN CANARIA</t>
  </si>
  <si>
    <t xml:space="preserve">
Duración del contrato:
12 meses.
(1 año contrato inicial 1 de febrero 2024 al 31 de enero 2025)
</t>
  </si>
  <si>
    <t>CONTRATO MENOR DE SERVICIO CON INVITACIÓN A OFERTA</t>
  </si>
  <si>
    <t xml:space="preserve">
Duración del contrato:
12 meses.
(1 año contrato inicial 1 de marzo 2025 al 28 de febrero 2026)
</t>
  </si>
  <si>
    <t>GOBIERNO DE CANARIAS/INSTITUTO TECNOLÓGICO DE CANARIAS, S.A.</t>
  </si>
  <si>
    <t>SERVICIOS DE PERSONAL OPERARIO DE RECEPCIÓN PARA VARIOS CENTROS DEL INSTITUTO TECNOLÓGICO DE CANARIAS, S.A, CONTRATO RESERVADO A CENTROS ESPECIALES DE EMPLEO DE INICIATIVA SOCIAL. LOTE 2</t>
  </si>
  <si>
    <t xml:space="preserve">
Duración del contrato:
24 meses.
Pazo total: 36 meses
(2 años contrato inicial 2025, 2026, con 1 posible Prórroga Anual 2027) 
</t>
  </si>
  <si>
    <t>GOBIERNO DE CANARIAS/CONSEJERÍA DE AGRICULTURA, GANADERÍA, PESCA Y SOBERANÍA ALIMENTARIA/DIRECCIÓN GENERAL DE AGRICULTURA</t>
  </si>
  <si>
    <t>CONTRATACIÓN DEL SERVICIO CONSISTENTE EN EL MANTENIMIENTO Y CONSERVACIÓN DE LAS INSTALACIONES DE LA ESCUELA DE CAPACITACIÓN AGRARIA DE_x000D_
ARUCAS</t>
  </si>
  <si>
    <t xml:space="preserve">Duración del contrato: 4 meses._x000D_
 (4 meses contrato inicial 9 de septiembre de 2025 hasta el 8 de enero de 2026)_x000D_
</t>
  </si>
  <si>
    <t>CONTRATO MENOR DE SERVICIO</t>
  </si>
  <si>
    <t>CABILDO DE GRAN CANARIA/FUNDACIÓN CANARIA PARA EL FOMENTO DEL TRANSPORTE ESPECIAL ADAPTADO</t>
  </si>
  <si>
    <t>CONTRATO DEL SERVICIO DE LIMPIEZA EN LAS INSTALACIONES Y VEHÍCULOS DE LA FUNDACIÓN CANARIA PARA EL FOMENTO DEL TRANSPORTE ESPECIAL ADAPTADO, MEDIANTE PROCEDIMIENTO NEGOCIADO SIN PUBLICIDAD</t>
  </si>
  <si>
    <t xml:space="preserve">_x000D_
Duración del contrato:_x000D_
24 meses._x000D_
Pazo total: 60 meses_x000D_
(2 años contrato inicial 2026, 2027, con 3 posibles Prórrogas Anuales 2028, 2029, 2030) </t>
  </si>
  <si>
    <t>TRAMITACIÓN ORDINARIA, PROCEDIMIENTO NEGOCIADO SIN PUBLICIDAD</t>
  </si>
  <si>
    <t>SERVICIO DE MANTENIMIENTO DE LOS_x000D_
JARDINES ANEXOS EN LAS DEPENDENCIAS DE LA DIRECCIÓN GENERAL DE TRABAJO EN LA CALLE ALICANTE,_x000D_
N.º 1 POLÍGONO SAN CRISTÓBAL EN LAS PALMAS DE GRAN CANARIA</t>
  </si>
  <si>
    <t xml:space="preserve">_x000D_
Duración del contrato:_x000D_
12 meses._x000D_
(1 año contrato inicial 1 de marzo 2026 al 28 de febrero 2027)_x000D_
</t>
  </si>
  <si>
    <t>GOBIERNO DE CANARIAS/SERVICIO CANARIO DE EMPLEO</t>
  </si>
  <si>
    <t>CONTRATACIÓN DE SERVICIOS DE MANTENIMIENTO Y CONSERVACIÓN DE LAS ZONAS AJARDINADAS Y VERDES DEL SERVICIO CANARIO DE EMPLEO, EN LAS ISLAS DE TENERIFE Y GRAN CANARIA, MEDIANTE PROCEDIMIENTO ABIERTO, SUJETO A REGULACIÓN ARMONIZADA Y TRAMITACIÓN ORDINARIA, RESERVADO A EMPRESAS DE INSERCIÓN Y/O CENTROS ESPECIALES DE EMPLEO DE INICIATIVA SOCIAL (CONTRATO RESERVADO POR LA D.A. 4ª_x000D_
DE LA LCSP). LOTE II</t>
  </si>
  <si>
    <t xml:space="preserve">_x000D_
Duración del contrato:_x000D_
24 meses._x000D_
(2 años contrato inicial 1 de abril 2026, con 2 posibles Pórrogas  Anuales)_x000D_
</t>
  </si>
  <si>
    <t>TRAMITACIÓN ORDINARIA RESERVADO A EMPRESAS DE INSERCIÓN Y/O CENTROS ESPECIALES DE EMPLEO DE INICIATIVA SOCIAL, PROCEDIMIENTO ABIERTO SUJETO A REGULACIÓN ARMONIZADA</t>
  </si>
  <si>
    <t xml:space="preserve">ENVERA EMPLEO SL.- Centro Especial de Empleo de Tenerife </t>
  </si>
  <si>
    <t xml:space="preserve">EXCMO. AYUNTAMIENTO VILLA DE LA OROTAVA </t>
  </si>
  <si>
    <t>CONTRATO DE SERVICIOS DE LIMPIEZA Y DESINFECCIÓN_x000D_
DEL PARQUE CANINO EN EL POLÍGONO SAN JERÓNIMO,NG</t>
  </si>
  <si>
    <t>DURACION 24 MESES(01 de  SEPTIEMBRE 2025 HASTA  31 de AGOSTO DE 2027)</t>
  </si>
  <si>
    <t>CABILDO DE TENERIFE - AREA DE MOVILIDAD Y CARRETERAS</t>
  </si>
  <si>
    <t>SERVICIOS PARA LA CONSERVACIÓN Y MANTENIMIENTO DE LAS PARADAS DE_x000D_
GUAGUAS UBICADAS EN LAS CARRETERAS INSULARES</t>
  </si>
  <si>
    <t>DURACION 36 MESES( desde 15 de  octubre 2025 hasta el 14 de septiembre de  2028)+ 3 AÑOS DE PRORROGA</t>
  </si>
  <si>
    <t>GOBIERNO DE CANARIAS/Instituto Canario de Calidad Agroalimentaria</t>
  </si>
  <si>
    <t>SERVICIO DE_x000D_
CONSERJERÍA Y SERVICIOS AUXILIARES DE MANTENIMIENTO DE LAS INSTALACIONES, EN EL_x000D_
LABORATORIO AGROALIMENTARIO DE CANARIAS Y LABORATORIO DE SANIDAD ANIMAL</t>
  </si>
  <si>
    <t>DURACION 24 MESES(17 de  NOVIEMBRE 2025 HASTA  16 DE OCTUBRE DE 2027)</t>
  </si>
  <si>
    <t>CABILDO DE TENERIFE/ORGANISMO AUTÓNOMO_x000D_
DE MUSEOS Y CENTROS</t>
  </si>
  <si>
    <t>SERVICIOS DE MANTENIMIENTO DE LOS_x000D_
JARDINES, CAMINOS, PLANTAS DE INTERIOR Y ORNAMENTOS EXISTENTES EN LOS DISTINTOS_x000D_
INMUEBLES DEL ORGANISMO AUTÓNOMO DE MUSEOS Y CENTROS (</t>
  </si>
  <si>
    <t>DURACION 12 MESES(DEL 01 DE ABRIL DE 2026 HASTA 30 DE MARZO  DE 2027)</t>
  </si>
  <si>
    <t>CABILDO DE TENERIFE - Consejería del Medio Natural, Sostenibilidad, Seguridad y Emergencias</t>
  </si>
  <si>
    <t>MANTENIMIENTO DE PALMERALES Y REDUCCIÓN_x000D_
DE COMBUSTIBLES EN ZONAS PROXIMAS A_x000D_
NUCLEOS DE POBLACIÓN en el parque rural de TENO</t>
  </si>
  <si>
    <t>DURACION 8 MESES(DEL 15 DE ABRIL DE 2025 HASTA EL 14 DE DICIEMBRE   DE 2026)+ 8 AÑOS DE PRORROGA</t>
  </si>
  <si>
    <t>SISTEMA DINÁMICO DE ADQUISICIÓN,TRAMITACIÓN ORDINARIA,</t>
  </si>
  <si>
    <t>SERVICIO DE MANTENIMIENTO DE PALMERALES EN EL PARQUE RURAL DE ANAGA. PODA DE PALMERAS Y TRITURADO DE HOJAS RESULTANTES.</t>
  </si>
  <si>
    <t>DURACION 8 MESES(DEL 9 DE ENERO DE 2026 HASTA EL 14 DE DICIEMBRE   DE 2026)+ 8 AÑOS DE PRORROGA</t>
  </si>
  <si>
    <t>Licitación, procedimiento abierto</t>
  </si>
  <si>
    <t>Contrato menor con invitación a oferta</t>
  </si>
  <si>
    <t>Tramitación ordinaria, procedimiento abierto, 1 criterio</t>
  </si>
  <si>
    <t>Tramitación ordinaria, procedimiento abierto sujeto a regulación armonizada</t>
  </si>
  <si>
    <t>Procedimiento negociado sin publicidad, tramitación urgente</t>
  </si>
  <si>
    <t>Contrato menor de servicio</t>
  </si>
  <si>
    <t>Tramitación ordinaria, procedimiento negociado sin publicidad</t>
  </si>
  <si>
    <t>Sistema dinámico de adquisición, tramitación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</si>
</sst>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9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Verdana"/>
      <family val="2"/>
    </font>
    <font>
      <sz val="8"/>
      <name val="Calibri"/>
      <family val="2"/>
    </font>
    <font>
      <b/>
      <sz val="8"/>
      <color rgb="FF000000"/>
      <name val="Verdana"/>
    </font>
    <font>
      <sz val="8"/>
      <color rgb="FF000000"/>
      <name val="Verdana"/>
    </font>
    <font>
      <b/>
      <sz val="10"/>
      <color rgb="FF000000"/>
      <name val="Verdana"/>
    </font>
    <font>
      <b/>
      <u/>
      <sz val="10"/>
      <color rgb="FF000000"/>
      <name val="Verdana"/>
    </font>
    <font>
      <b/>
      <sz val="9"/>
      <color rgb="FFFFFFFF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192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right" vertical="center" wrapText="1"/>
    </xf>
    <xf numFmtId="0" fontId="7" fillId="4" borderId="0" xfId="0" applyFont="1" applyFill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9" fontId="5" fillId="2" borderId="3" xfId="2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9" fontId="4" fillId="4" borderId="3" xfId="2" applyFont="1" applyFill="1" applyBorder="1" applyAlignment="1">
      <alignment horizontal="center" vertical="center" wrapText="1"/>
    </xf>
    <xf numFmtId="8" fontId="5" fillId="2" borderId="0" xfId="0" applyNumberFormat="1" applyFont="1" applyFill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8" fontId="5" fillId="2" borderId="3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9" fontId="4" fillId="2" borderId="3" xfId="2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9" fontId="4" fillId="4" borderId="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</cellXfs>
  <cellStyles count="3">
    <cellStyle name="Normal" xfId="0" builtinId="0" customBuiltin="1"/>
    <cellStyle name="Normal 3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D7192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D7192C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Contratos por procedimiento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D7192C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Distribución de contratos</c:v>
          </c:tx>
          <c:dPt>
            <c:idx val="0"/>
            <c:bubble3D val="0"/>
            <c:spPr>
              <a:solidFill>
                <a:srgbClr val="D7192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F4-4C08-91A9-14BAC5639C57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DF4-4C08-91A9-14BAC5639C57}"/>
              </c:ext>
            </c:extLst>
          </c:dPt>
          <c:dPt>
            <c:idx val="2"/>
            <c:bubble3D val="0"/>
            <c:spPr>
              <a:solidFill>
                <a:srgbClr val="9E152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F4-4C08-91A9-14BAC5639C57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'Asociación Contratos 2025-26'!$A$29:$A$31</c:f>
              <c:strCache>
                <c:ptCount val="3"/>
                <c:pt idx="0">
                  <c:v>Licitación a Acuerdo Marco y contrato derivado</c:v>
                </c:pt>
                <c:pt idx="1">
                  <c:v>Renovación con ampliación 25 plazas</c:v>
                </c:pt>
                <c:pt idx="2">
                  <c:v>Prórroga</c:v>
                </c:pt>
              </c:strCache>
            </c:strRef>
          </c:cat>
          <c:val>
            <c:numRef>
              <c:f>'Asociación Contratos 2025-26'!$B$29:$B$31</c:f>
              <c:numCache>
                <c:formatCode>General</c:formatCode>
                <c:ptCount val="3"/>
                <c:pt idx="0">
                  <c:v>3</c:v>
                </c:pt>
                <c:pt idx="1">
                  <c:v>1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4-4C08-91A9-14BAC5639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D7192C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Contratos por procedimiento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D7192C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Distribución de contratos</c:v>
          </c:tx>
          <c:dPt>
            <c:idx val="0"/>
            <c:bubble3D val="0"/>
            <c:spPr>
              <a:solidFill>
                <a:srgbClr val="D7192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23-4A5F-BA3F-33416924215C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723-4A5F-BA3F-33416924215C}"/>
              </c:ext>
            </c:extLst>
          </c:dPt>
          <c:dPt>
            <c:idx val="2"/>
            <c:bubble3D val="0"/>
            <c:spPr>
              <a:solidFill>
                <a:srgbClr val="9E152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23-4A5F-BA3F-33416924215C}"/>
              </c:ext>
            </c:extLst>
          </c:dPt>
          <c:dPt>
            <c:idx val="3"/>
            <c:bubble3D val="0"/>
            <c:spPr>
              <a:solidFill>
                <a:srgbClr val="D99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723-4A5F-BA3F-33416924215C}"/>
              </c:ext>
            </c:extLst>
          </c:dPt>
          <c:dPt>
            <c:idx val="4"/>
            <c:bubble3D val="0"/>
            <c:spPr>
              <a:solidFill>
                <a:srgbClr val="EF6B7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23-4A5F-BA3F-33416924215C}"/>
              </c:ext>
            </c:extLst>
          </c:dPt>
          <c:dPt>
            <c:idx val="5"/>
            <c:bubble3D val="0"/>
            <c:spPr>
              <a:solidFill>
                <a:srgbClr val="FFD9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723-4A5F-BA3F-33416924215C}"/>
              </c:ext>
            </c:extLst>
          </c:dPt>
          <c:dPt>
            <c:idx val="6"/>
            <c:bubble3D val="0"/>
            <c:spPr>
              <a:solidFill>
                <a:srgbClr val="6666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23-4A5F-BA3F-33416924215C}"/>
              </c:ext>
            </c:extLst>
          </c:dPt>
          <c:dPt>
            <c:idx val="7"/>
            <c:bubble3D val="0"/>
            <c:spPr>
              <a:solidFill>
                <a:srgbClr val="F3A0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6723-4A5F-BA3F-33416924215C}"/>
              </c:ext>
            </c:extLst>
          </c:dPt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'EE Contratos 2025-26'!$A$53:$A$60</c:f>
              <c:strCache>
                <c:ptCount val="8"/>
                <c:pt idx="0">
                  <c:v>Licitación, procedimiento abierto</c:v>
                </c:pt>
                <c:pt idx="1">
                  <c:v>Contrato menor con invitación a oferta</c:v>
                </c:pt>
                <c:pt idx="2">
                  <c:v>Tramitación ordinaria, procedimiento abierto, 1 criterio</c:v>
                </c:pt>
                <c:pt idx="3">
                  <c:v>Tramitación ordinaria, procedimiento abierto sujeto a regulación armonizada</c:v>
                </c:pt>
                <c:pt idx="4">
                  <c:v>Procedimiento negociado sin publicidad, tramitación urgente</c:v>
                </c:pt>
                <c:pt idx="5">
                  <c:v>Contrato menor de servicio</c:v>
                </c:pt>
                <c:pt idx="6">
                  <c:v>Tramitación ordinaria, procedimiento negociado sin publicidad</c:v>
                </c:pt>
                <c:pt idx="7">
                  <c:v>Sistema dinámico de adquisición, tramitación ordinaria</c:v>
                </c:pt>
              </c:strCache>
            </c:strRef>
          </c:cat>
          <c:val>
            <c:numRef>
              <c:f>'EE Contratos 2025-26'!$B$53:$B$60</c:f>
              <c:numCache>
                <c:formatCode>General</c:formatCode>
                <c:ptCount val="8"/>
                <c:pt idx="0">
                  <c:v>7</c:v>
                </c:pt>
                <c:pt idx="1">
                  <c:v>4</c:v>
                </c:pt>
                <c:pt idx="2">
                  <c:v>1</c:v>
                </c:pt>
                <c:pt idx="3">
                  <c:v>7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23-4A5F-BA3F-334169242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23</xdr:row>
      <xdr:rowOff>0</xdr:rowOff>
    </xdr:from>
    <xdr:to>
      <xdr:col>9</xdr:col>
      <xdr:colOff>0</xdr:colOff>
      <xdr:row>38</xdr:row>
      <xdr:rowOff>0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69094F7A-DE90-6099-ACDA-56548C0438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48</xdr:row>
      <xdr:rowOff>0</xdr:rowOff>
    </xdr:from>
    <xdr:to>
      <xdr:col>9</xdr:col>
      <xdr:colOff>0</xdr:colOff>
      <xdr:row>70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DD91E8-DFD3-1D35-A954-ABB4E03787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8102E"/>
    <pageSetUpPr fitToPage="1"/>
  </sheetPr>
  <dimension ref="A1:I40"/>
  <sheetViews>
    <sheetView showGridLines="0" tabSelected="1" view="pageBreakPreview" topLeftCell="A28" zoomScaleNormal="100" zoomScaleSheetLayoutView="100" workbookViewId="0">
      <selection activeCell="F39" sqref="F39"/>
    </sheetView>
  </sheetViews>
  <sheetFormatPr defaultColWidth="11.5703125" defaultRowHeight="11.45"/>
  <cols>
    <col min="1" max="1" width="23.85546875" style="2" customWidth="1"/>
    <col min="2" max="2" width="45.7109375" style="2" customWidth="1"/>
    <col min="3" max="3" width="23.85546875" style="2" customWidth="1"/>
    <col min="4" max="5" width="17.140625" style="6" customWidth="1"/>
    <col min="6" max="6" width="32.42578125" style="2" customWidth="1"/>
    <col min="7" max="7" width="14.28515625" style="4" customWidth="1"/>
    <col min="8" max="8" width="22.85546875" style="2" customWidth="1"/>
    <col min="9" max="9" width="13.28515625" style="4" customWidth="1"/>
    <col min="10" max="16384" width="11.5703125" style="2"/>
  </cols>
  <sheetData>
    <row r="1" spans="1:9" ht="26.2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1.25">
      <c r="A2" s="9"/>
      <c r="B2" s="9"/>
      <c r="C2" s="9"/>
      <c r="D2" s="10"/>
      <c r="E2" s="10"/>
      <c r="F2" s="9"/>
      <c r="G2" s="11"/>
      <c r="H2" s="9"/>
      <c r="I2" s="11"/>
    </row>
    <row r="3" spans="1:9" ht="11.25">
      <c r="A3" s="9"/>
      <c r="B3" s="9"/>
      <c r="C3" s="9"/>
      <c r="D3" s="10"/>
      <c r="E3" s="10"/>
      <c r="F3" s="9"/>
      <c r="G3" s="11"/>
      <c r="H3" s="9"/>
      <c r="I3" s="11"/>
    </row>
    <row r="4" spans="1:9" ht="11.25">
      <c r="A4" s="9"/>
      <c r="B4" s="9"/>
      <c r="C4" s="9"/>
      <c r="D4" s="10"/>
      <c r="E4" s="10"/>
      <c r="F4" s="9"/>
      <c r="G4" s="11"/>
      <c r="H4" s="9"/>
      <c r="I4" s="11"/>
    </row>
    <row r="5" spans="1:9" ht="11.25">
      <c r="A5" s="9"/>
      <c r="B5" s="9"/>
      <c r="C5" s="9"/>
      <c r="D5" s="10"/>
      <c r="E5" s="10"/>
      <c r="F5" s="9"/>
      <c r="G5" s="11"/>
      <c r="H5" s="9"/>
      <c r="I5" s="11"/>
    </row>
    <row r="6" spans="1:9" ht="11.25">
      <c r="A6" s="9"/>
      <c r="B6" s="9"/>
      <c r="C6" s="9"/>
      <c r="D6" s="10"/>
      <c r="E6" s="10"/>
      <c r="F6" s="9"/>
      <c r="G6" s="11"/>
      <c r="H6" s="9"/>
      <c r="I6" s="11"/>
    </row>
    <row r="7" spans="1:9" ht="25.5">
      <c r="A7" s="13" t="s">
        <v>1</v>
      </c>
      <c r="B7" s="13"/>
      <c r="C7" s="13"/>
      <c r="D7" s="13"/>
      <c r="E7" s="13"/>
      <c r="F7" s="13"/>
      <c r="G7" s="13"/>
      <c r="H7" s="13"/>
      <c r="I7" s="13"/>
    </row>
    <row r="8" spans="1:9" ht="11.25">
      <c r="A8" s="12"/>
      <c r="B8" s="9"/>
      <c r="C8" s="9"/>
      <c r="D8" s="10"/>
      <c r="E8" s="10"/>
      <c r="F8" s="9"/>
      <c r="G8" s="11"/>
      <c r="H8" s="9"/>
      <c r="I8" s="11"/>
    </row>
    <row r="9" spans="1:9" ht="12.75">
      <c r="A9" s="38" t="s">
        <v>2</v>
      </c>
      <c r="B9" s="38"/>
      <c r="C9" s="14"/>
      <c r="D9" s="15"/>
      <c r="E9" s="15"/>
      <c r="F9" s="14"/>
      <c r="G9" s="13"/>
      <c r="H9" s="14"/>
      <c r="I9" s="13"/>
    </row>
    <row r="10" spans="1:9" ht="11.25">
      <c r="A10" s="9"/>
      <c r="B10" s="9"/>
      <c r="C10" s="9"/>
      <c r="D10" s="10"/>
      <c r="E10" s="10"/>
      <c r="F10" s="9"/>
      <c r="G10" s="11"/>
      <c r="H10" s="9"/>
      <c r="I10" s="11"/>
    </row>
    <row r="11" spans="1:9" s="1" customFormat="1" ht="58.5">
      <c r="A11" s="20" t="s">
        <v>3</v>
      </c>
      <c r="B11" s="20" t="s">
        <v>4</v>
      </c>
      <c r="C11" s="20" t="s">
        <v>5</v>
      </c>
      <c r="D11" s="20" t="s">
        <v>6</v>
      </c>
      <c r="E11" s="20" t="s">
        <v>7</v>
      </c>
      <c r="F11" s="20" t="s">
        <v>8</v>
      </c>
      <c r="G11" s="20" t="s">
        <v>9</v>
      </c>
      <c r="H11" s="20" t="s">
        <v>10</v>
      </c>
      <c r="I11" s="20" t="s">
        <v>11</v>
      </c>
    </row>
    <row r="12" spans="1:9" s="3" customFormat="1" ht="21.75">
      <c r="A12" s="21" t="s">
        <v>12</v>
      </c>
      <c r="B12" s="21" t="s">
        <v>13</v>
      </c>
      <c r="C12" s="21" t="s">
        <v>14</v>
      </c>
      <c r="D12" s="22">
        <v>2370122.04</v>
      </c>
      <c r="E12" s="22">
        <v>2370122.04</v>
      </c>
      <c r="F12" s="21" t="s">
        <v>15</v>
      </c>
      <c r="G12" s="23" t="s">
        <v>16</v>
      </c>
      <c r="H12" s="23" t="s">
        <v>17</v>
      </c>
      <c r="I12" s="23" t="s">
        <v>18</v>
      </c>
    </row>
    <row r="13" spans="1:9" s="3" customFormat="1" ht="32.25">
      <c r="A13" s="21" t="s">
        <v>12</v>
      </c>
      <c r="B13" s="21" t="s">
        <v>19</v>
      </c>
      <c r="C13" s="21" t="s">
        <v>20</v>
      </c>
      <c r="D13" s="22">
        <v>635679.19999999995</v>
      </c>
      <c r="E13" s="22">
        <v>635679.19999999995</v>
      </c>
      <c r="F13" s="21" t="s">
        <v>21</v>
      </c>
      <c r="G13" s="23" t="s">
        <v>16</v>
      </c>
      <c r="H13" s="23" t="s">
        <v>17</v>
      </c>
      <c r="I13" s="23" t="s">
        <v>18</v>
      </c>
    </row>
    <row r="14" spans="1:9" s="3" customFormat="1" ht="42.75">
      <c r="A14" s="21" t="s">
        <v>12</v>
      </c>
      <c r="B14" s="21" t="s">
        <v>22</v>
      </c>
      <c r="C14" s="21" t="s">
        <v>20</v>
      </c>
      <c r="D14" s="22">
        <v>2384824.52</v>
      </c>
      <c r="E14" s="22">
        <v>2384824.52</v>
      </c>
      <c r="F14" s="21" t="s">
        <v>21</v>
      </c>
      <c r="G14" s="23" t="s">
        <v>16</v>
      </c>
      <c r="H14" s="23" t="s">
        <v>17</v>
      </c>
      <c r="I14" s="23" t="s">
        <v>18</v>
      </c>
    </row>
    <row r="15" spans="1:9" s="3" customFormat="1" ht="42.75">
      <c r="A15" s="21" t="s">
        <v>12</v>
      </c>
      <c r="B15" s="21" t="s">
        <v>23</v>
      </c>
      <c r="C15" s="21" t="s">
        <v>24</v>
      </c>
      <c r="D15" s="22">
        <v>409635.85</v>
      </c>
      <c r="E15" s="22">
        <v>409635.85</v>
      </c>
      <c r="F15" s="21" t="s">
        <v>21</v>
      </c>
      <c r="G15" s="23" t="s">
        <v>16</v>
      </c>
      <c r="H15" s="23" t="s">
        <v>17</v>
      </c>
      <c r="I15" s="23" t="s">
        <v>18</v>
      </c>
    </row>
    <row r="16" spans="1:9" s="3" customFormat="1" ht="42.75">
      <c r="A16" s="21" t="s">
        <v>12</v>
      </c>
      <c r="B16" s="21" t="s">
        <v>25</v>
      </c>
      <c r="C16" s="21" t="s">
        <v>20</v>
      </c>
      <c r="D16" s="22">
        <v>1666241.4</v>
      </c>
      <c r="E16" s="22">
        <v>1666241.4</v>
      </c>
      <c r="F16" s="21" t="s">
        <v>21</v>
      </c>
      <c r="G16" s="23" t="s">
        <v>16</v>
      </c>
      <c r="H16" s="23" t="s">
        <v>17</v>
      </c>
      <c r="I16" s="23" t="s">
        <v>18</v>
      </c>
    </row>
    <row r="17" spans="1:9" s="3" customFormat="1" ht="54">
      <c r="A17" s="21" t="s">
        <v>12</v>
      </c>
      <c r="B17" s="21" t="s">
        <v>26</v>
      </c>
      <c r="C17" s="21" t="s">
        <v>24</v>
      </c>
      <c r="D17" s="22">
        <v>355382.25</v>
      </c>
      <c r="E17" s="22">
        <v>355382.25</v>
      </c>
      <c r="F17" s="21" t="s">
        <v>21</v>
      </c>
      <c r="G17" s="23" t="s">
        <v>16</v>
      </c>
      <c r="H17" s="23" t="s">
        <v>17</v>
      </c>
      <c r="I17" s="23" t="s">
        <v>18</v>
      </c>
    </row>
    <row r="18" spans="1:9" s="3" customFormat="1" ht="54">
      <c r="A18" s="21" t="s">
        <v>12</v>
      </c>
      <c r="B18" s="21" t="s">
        <v>27</v>
      </c>
      <c r="C18" s="21" t="s">
        <v>24</v>
      </c>
      <c r="D18" s="22">
        <v>1066146.75</v>
      </c>
      <c r="E18" s="22">
        <v>1066146.75</v>
      </c>
      <c r="F18" s="21" t="s">
        <v>21</v>
      </c>
      <c r="G18" s="23" t="s">
        <v>16</v>
      </c>
      <c r="H18" s="23" t="s">
        <v>17</v>
      </c>
      <c r="I18" s="23" t="s">
        <v>18</v>
      </c>
    </row>
    <row r="19" spans="1:9" s="3" customFormat="1" ht="42.75">
      <c r="A19" s="21" t="s">
        <v>12</v>
      </c>
      <c r="B19" s="21" t="s">
        <v>28</v>
      </c>
      <c r="C19" s="21" t="s">
        <v>14</v>
      </c>
      <c r="D19" s="22">
        <v>1074219.1200000001</v>
      </c>
      <c r="E19" s="22">
        <v>1074219.1200000001</v>
      </c>
      <c r="F19" s="21" t="s">
        <v>29</v>
      </c>
      <c r="G19" s="23" t="s">
        <v>16</v>
      </c>
      <c r="H19" s="23" t="s">
        <v>17</v>
      </c>
      <c r="I19" s="23" t="s">
        <v>18</v>
      </c>
    </row>
    <row r="20" spans="1:9" s="3" customFormat="1" ht="42.75">
      <c r="A20" s="21" t="s">
        <v>12</v>
      </c>
      <c r="B20" s="21" t="s">
        <v>30</v>
      </c>
      <c r="C20" s="21" t="s">
        <v>31</v>
      </c>
      <c r="D20" s="22">
        <v>965139.3</v>
      </c>
      <c r="E20" s="22">
        <v>965139.3</v>
      </c>
      <c r="F20" s="21" t="s">
        <v>29</v>
      </c>
      <c r="G20" s="23" t="s">
        <v>16</v>
      </c>
      <c r="H20" s="23" t="s">
        <v>17</v>
      </c>
      <c r="I20" s="23" t="s">
        <v>18</v>
      </c>
    </row>
    <row r="21" spans="1:9" s="3" customFormat="1" ht="42.75">
      <c r="A21" s="21" t="s">
        <v>12</v>
      </c>
      <c r="B21" s="21" t="s">
        <v>32</v>
      </c>
      <c r="C21" s="21" t="s">
        <v>31</v>
      </c>
      <c r="D21" s="22">
        <v>2895417.9</v>
      </c>
      <c r="E21" s="22">
        <v>2895417.9</v>
      </c>
      <c r="F21" s="21" t="s">
        <v>29</v>
      </c>
      <c r="G21" s="23" t="s">
        <v>16</v>
      </c>
      <c r="H21" s="23" t="s">
        <v>17</v>
      </c>
      <c r="I21" s="23" t="s">
        <v>18</v>
      </c>
    </row>
    <row r="22" spans="1:9" s="3" customFormat="1" ht="11.25">
      <c r="A22" s="9"/>
      <c r="B22" s="9"/>
      <c r="C22" s="9"/>
      <c r="D22" s="10"/>
      <c r="E22" s="10"/>
      <c r="F22" s="9"/>
      <c r="G22" s="11"/>
      <c r="H22" s="9"/>
      <c r="I22" s="11"/>
    </row>
    <row r="23" spans="1:9" ht="11.25">
      <c r="A23" s="9"/>
      <c r="B23" s="9"/>
      <c r="C23" s="9"/>
      <c r="D23" s="10"/>
      <c r="E23" s="10"/>
      <c r="F23" s="9"/>
      <c r="G23" s="11"/>
      <c r="H23" s="9"/>
      <c r="I23" s="11"/>
    </row>
    <row r="24" spans="1:9" ht="12.75">
      <c r="A24" s="16" t="s">
        <v>33</v>
      </c>
      <c r="B24" s="14"/>
      <c r="C24" s="14"/>
      <c r="D24" s="10"/>
      <c r="E24" s="10"/>
      <c r="F24" s="9"/>
      <c r="G24" s="11"/>
      <c r="H24" s="9"/>
      <c r="I24" s="11"/>
    </row>
    <row r="25" spans="1:9" ht="11.25">
      <c r="A25" s="9"/>
      <c r="B25" s="9"/>
      <c r="C25" s="9"/>
      <c r="D25" s="10"/>
      <c r="E25" s="10"/>
      <c r="F25" s="9"/>
      <c r="G25" s="11"/>
      <c r="H25" s="9"/>
      <c r="I25" s="11"/>
    </row>
    <row r="26" spans="1:9" ht="11.25">
      <c r="A26" s="12" t="str">
        <f>"Nº total contratos: "&amp;COUNTA(A12:A21)</f>
        <v>Nº total contratos: 10</v>
      </c>
      <c r="B26" s="9"/>
      <c r="C26" s="9"/>
      <c r="D26" s="10"/>
      <c r="E26" s="10"/>
      <c r="F26" s="9"/>
      <c r="G26" s="11"/>
      <c r="H26" s="9"/>
      <c r="I26" s="11"/>
    </row>
    <row r="27" spans="1:9" ht="11.25">
      <c r="A27" s="9"/>
      <c r="B27" s="9"/>
      <c r="C27" s="9"/>
      <c r="D27" s="10"/>
      <c r="E27" s="10"/>
      <c r="F27" s="9"/>
      <c r="G27" s="11"/>
      <c r="H27" s="9"/>
      <c r="I27" s="11"/>
    </row>
    <row r="28" spans="1:9" ht="23.25">
      <c r="A28" s="20" t="s">
        <v>34</v>
      </c>
      <c r="B28" s="20" t="s">
        <v>35</v>
      </c>
      <c r="C28" s="20" t="s">
        <v>36</v>
      </c>
      <c r="D28" s="10"/>
      <c r="E28" s="10"/>
      <c r="F28" s="9"/>
      <c r="G28" s="11"/>
      <c r="H28" s="9"/>
      <c r="I28" s="11"/>
    </row>
    <row r="29" spans="1:9" ht="21.75">
      <c r="A29" s="21" t="s">
        <v>29</v>
      </c>
      <c r="B29" s="23">
        <f>COUNTIF($F$12:$F$21,A29)</f>
        <v>3</v>
      </c>
      <c r="C29" s="25">
        <f>IFERROR(B29/$B$32,0)</f>
        <v>0.3</v>
      </c>
      <c r="D29" s="10"/>
      <c r="E29" s="10"/>
      <c r="F29" s="9"/>
      <c r="G29" s="11"/>
      <c r="H29" s="9"/>
      <c r="I29" s="11"/>
    </row>
    <row r="30" spans="1:9" ht="21.75">
      <c r="A30" s="21" t="s">
        <v>15</v>
      </c>
      <c r="B30" s="23">
        <f t="shared" ref="B30:B31" si="0">COUNTIF($F$12:$F$21,A30)</f>
        <v>1</v>
      </c>
      <c r="C30" s="25">
        <f t="shared" ref="C30:C31" si="1">IFERROR(B30/$B$32,0)</f>
        <v>0.1</v>
      </c>
      <c r="D30" s="10"/>
      <c r="E30" s="10"/>
      <c r="F30" s="9"/>
      <c r="G30" s="11"/>
      <c r="H30" s="9"/>
      <c r="I30" s="11"/>
    </row>
    <row r="31" spans="1:9" ht="11.25">
      <c r="A31" s="21" t="s">
        <v>21</v>
      </c>
      <c r="B31" s="23">
        <f t="shared" si="0"/>
        <v>6</v>
      </c>
      <c r="C31" s="25">
        <f t="shared" si="1"/>
        <v>0.6</v>
      </c>
      <c r="D31" s="10"/>
      <c r="E31" s="10"/>
      <c r="F31" s="9"/>
      <c r="G31" s="11"/>
      <c r="H31" s="9"/>
      <c r="I31" s="11"/>
    </row>
    <row r="32" spans="1:9" ht="11.25">
      <c r="A32" s="24" t="s">
        <v>37</v>
      </c>
      <c r="B32" s="26">
        <f>SUM(B29:B31)</f>
        <v>10</v>
      </c>
      <c r="C32" s="27">
        <f>SUM(C29:C31)</f>
        <v>1</v>
      </c>
      <c r="D32" s="10"/>
      <c r="E32" s="10"/>
      <c r="F32" s="9"/>
      <c r="G32" s="11"/>
      <c r="H32" s="9"/>
      <c r="I32" s="11"/>
    </row>
    <row r="33" spans="1:9" ht="11.25">
      <c r="A33" s="9"/>
      <c r="B33" s="9"/>
      <c r="C33" s="9"/>
      <c r="D33" s="10"/>
      <c r="E33" s="10"/>
      <c r="F33" s="9"/>
      <c r="G33" s="11"/>
      <c r="H33" s="9"/>
      <c r="I33" s="11"/>
    </row>
    <row r="34" spans="1:9" ht="11.25">
      <c r="A34" s="9"/>
      <c r="B34" s="9"/>
      <c r="C34" s="9"/>
      <c r="D34" s="10"/>
      <c r="E34" s="10"/>
      <c r="F34" s="9"/>
      <c r="G34" s="11"/>
      <c r="H34" s="9"/>
      <c r="I34" s="11"/>
    </row>
    <row r="35" spans="1:9" ht="11.25">
      <c r="A35" s="9"/>
      <c r="B35" s="9"/>
      <c r="C35" s="9"/>
      <c r="D35" s="10"/>
      <c r="E35" s="10"/>
      <c r="F35" s="9"/>
      <c r="G35" s="11"/>
      <c r="H35" s="9"/>
      <c r="I35" s="11"/>
    </row>
    <row r="36" spans="1:9" ht="11.25">
      <c r="A36" s="9"/>
      <c r="B36" s="9"/>
      <c r="C36" s="9"/>
      <c r="D36" s="10"/>
      <c r="E36" s="10"/>
      <c r="F36" s="9"/>
      <c r="G36" s="11"/>
      <c r="H36" s="9"/>
      <c r="I36" s="11"/>
    </row>
    <row r="37" spans="1:9" ht="11.25">
      <c r="A37" s="9"/>
      <c r="B37" s="9"/>
      <c r="C37" s="9"/>
      <c r="D37" s="10"/>
      <c r="E37" s="10"/>
      <c r="F37" s="9"/>
      <c r="G37" s="11"/>
      <c r="H37" s="9"/>
      <c r="I37" s="11"/>
    </row>
    <row r="38" spans="1:9" ht="11.25">
      <c r="A38" s="9"/>
      <c r="B38" s="9"/>
      <c r="C38" s="9"/>
      <c r="D38" s="10"/>
      <c r="E38" s="10"/>
      <c r="F38" s="9"/>
      <c r="G38" s="11"/>
      <c r="H38" s="9"/>
      <c r="I38" s="11"/>
    </row>
    <row r="39" spans="1:9" ht="12.75">
      <c r="A39" s="37" t="s">
        <v>38</v>
      </c>
      <c r="B39" s="37"/>
      <c r="C39" s="18"/>
      <c r="D39" s="19"/>
      <c r="E39" s="19"/>
      <c r="F39" s="19"/>
      <c r="G39" s="17"/>
      <c r="H39" s="18"/>
      <c r="I39" s="17"/>
    </row>
    <row r="40" spans="1:9" ht="11.25"/>
  </sheetData>
  <mergeCells count="3">
    <mergeCell ref="A1:I1"/>
    <mergeCell ref="A39:B39"/>
    <mergeCell ref="A9:B9"/>
  </mergeCells>
  <phoneticPr fontId="3" type="noConversion"/>
  <printOptions horizontalCentered="1" gridLinesSet="0"/>
  <pageMargins left="0.70866141732283472" right="0.70866141732283472" top="0.74803149606299213" bottom="0.74803149606299213" header="0.31496062992125984" footer="0.31496062992125984"/>
  <pageSetup paperSize="8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72C"/>
    <pageSetUpPr fitToPage="1"/>
  </sheetPr>
  <dimension ref="A1:J74"/>
  <sheetViews>
    <sheetView showGridLines="0" view="pageBreakPreview" topLeftCell="A33" zoomScale="91" zoomScaleNormal="100" zoomScaleSheetLayoutView="91" workbookViewId="0">
      <selection activeCell="I37" sqref="A37:I37"/>
    </sheetView>
  </sheetViews>
  <sheetFormatPr defaultColWidth="11.5703125" defaultRowHeight="11.45"/>
  <cols>
    <col min="1" max="1" width="23.85546875" style="2" customWidth="1"/>
    <col min="2" max="2" width="45.7109375" style="2" customWidth="1"/>
    <col min="3" max="3" width="23.85546875" style="2" customWidth="1"/>
    <col min="4" max="5" width="17.140625" style="6" customWidth="1"/>
    <col min="6" max="6" width="32.42578125" style="2" customWidth="1"/>
    <col min="7" max="7" width="14.28515625" style="4" customWidth="1"/>
    <col min="8" max="8" width="22.85546875" style="2" customWidth="1"/>
    <col min="9" max="9" width="13.28515625" style="4" customWidth="1"/>
    <col min="10" max="16384" width="11.5703125" style="2"/>
  </cols>
  <sheetData>
    <row r="1" spans="1:9" s="7" customFormat="1" ht="26.2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11.25">
      <c r="A2" s="9"/>
      <c r="B2" s="9"/>
      <c r="C2" s="9"/>
      <c r="D2" s="10"/>
      <c r="E2" s="10"/>
      <c r="F2" s="9"/>
      <c r="G2" s="11"/>
      <c r="H2" s="9"/>
      <c r="I2" s="11"/>
    </row>
    <row r="3" spans="1:9" ht="11.25">
      <c r="A3" s="9"/>
      <c r="B3" s="9"/>
      <c r="C3" s="9"/>
      <c r="D3" s="10"/>
      <c r="E3" s="10"/>
      <c r="F3" s="9"/>
      <c r="G3" s="11"/>
      <c r="H3" s="9"/>
      <c r="I3" s="11"/>
    </row>
    <row r="4" spans="1:9" s="7" customFormat="1" ht="25.5">
      <c r="A4" s="13" t="s">
        <v>1</v>
      </c>
      <c r="B4" s="13"/>
      <c r="C4" s="13"/>
      <c r="D4" s="13"/>
      <c r="E4" s="13"/>
      <c r="F4" s="13"/>
      <c r="G4" s="13"/>
      <c r="H4" s="13"/>
      <c r="I4" s="13"/>
    </row>
    <row r="5" spans="1:9" ht="11.25">
      <c r="A5" s="12"/>
      <c r="B5" s="9"/>
      <c r="C5" s="9"/>
      <c r="D5" s="10"/>
      <c r="E5" s="10"/>
      <c r="F5" s="9"/>
      <c r="G5" s="11"/>
      <c r="H5" s="9"/>
      <c r="I5" s="11"/>
    </row>
    <row r="6" spans="1:9" s="7" customFormat="1" ht="12.75">
      <c r="A6" s="38" t="s">
        <v>39</v>
      </c>
      <c r="B6" s="38"/>
      <c r="C6" s="14"/>
      <c r="D6" s="15"/>
      <c r="E6" s="15"/>
      <c r="F6" s="14"/>
      <c r="G6" s="13"/>
      <c r="H6" s="14"/>
      <c r="I6" s="13"/>
    </row>
    <row r="7" spans="1:9" ht="11.25">
      <c r="A7" s="9"/>
      <c r="B7" s="9"/>
      <c r="C7" s="9"/>
      <c r="D7" s="10"/>
      <c r="E7" s="10"/>
      <c r="F7" s="9"/>
      <c r="G7" s="11"/>
      <c r="H7" s="9"/>
      <c r="I7" s="11"/>
    </row>
    <row r="8" spans="1:9" s="8" customFormat="1" ht="58.5">
      <c r="A8" s="20" t="s">
        <v>3</v>
      </c>
      <c r="B8" s="20" t="s">
        <v>4</v>
      </c>
      <c r="C8" s="20" t="s">
        <v>5</v>
      </c>
      <c r="D8" s="20" t="s">
        <v>6</v>
      </c>
      <c r="E8" s="20" t="s">
        <v>7</v>
      </c>
      <c r="F8" s="20" t="s">
        <v>8</v>
      </c>
      <c r="G8" s="20" t="s">
        <v>9</v>
      </c>
      <c r="H8" s="20" t="s">
        <v>10</v>
      </c>
      <c r="I8" s="20" t="s">
        <v>11</v>
      </c>
    </row>
    <row r="9" spans="1:9" s="3" customFormat="1" ht="54">
      <c r="A9" s="21" t="s">
        <v>40</v>
      </c>
      <c r="B9" s="21" t="s">
        <v>41</v>
      </c>
      <c r="C9" s="21" t="s">
        <v>42</v>
      </c>
      <c r="D9" s="22">
        <v>30000</v>
      </c>
      <c r="E9" s="22">
        <v>25000</v>
      </c>
      <c r="F9" s="21" t="s">
        <v>43</v>
      </c>
      <c r="G9" s="23">
        <v>1</v>
      </c>
      <c r="H9" s="23" t="s">
        <v>44</v>
      </c>
      <c r="I9" s="23" t="s">
        <v>18</v>
      </c>
    </row>
    <row r="10" spans="1:9" s="3" customFormat="1" ht="32.25">
      <c r="A10" s="21" t="s">
        <v>40</v>
      </c>
      <c r="B10" s="21" t="s">
        <v>45</v>
      </c>
      <c r="C10" s="21" t="s">
        <v>46</v>
      </c>
      <c r="D10" s="22">
        <v>178895</v>
      </c>
      <c r="E10" s="22">
        <v>144819.39000000001</v>
      </c>
      <c r="F10" s="21" t="s">
        <v>43</v>
      </c>
      <c r="G10" s="23">
        <v>2</v>
      </c>
      <c r="H10" s="23" t="s">
        <v>44</v>
      </c>
      <c r="I10" s="23" t="s">
        <v>18</v>
      </c>
    </row>
    <row r="11" spans="1:9" s="3" customFormat="1" ht="21.75">
      <c r="A11" s="21" t="s">
        <v>47</v>
      </c>
      <c r="B11" s="21" t="s">
        <v>48</v>
      </c>
      <c r="C11" s="21" t="s">
        <v>49</v>
      </c>
      <c r="D11" s="22">
        <v>165289.25</v>
      </c>
      <c r="E11" s="22">
        <v>28063.53</v>
      </c>
      <c r="F11" s="21" t="s">
        <v>43</v>
      </c>
      <c r="G11" s="23">
        <v>2</v>
      </c>
      <c r="H11" s="23" t="s">
        <v>44</v>
      </c>
      <c r="I11" s="23" t="s">
        <v>18</v>
      </c>
    </row>
    <row r="12" spans="1:9" ht="11.25">
      <c r="A12" s="9"/>
      <c r="B12" s="9"/>
      <c r="C12" s="9"/>
      <c r="D12" s="10"/>
      <c r="E12" s="10"/>
      <c r="F12" s="9"/>
      <c r="G12" s="11"/>
      <c r="H12" s="9"/>
      <c r="I12" s="11"/>
    </row>
    <row r="13" spans="1:9" ht="11.25">
      <c r="A13" s="9"/>
      <c r="B13" s="9"/>
      <c r="C13" s="9"/>
      <c r="D13" s="10"/>
      <c r="E13" s="10"/>
      <c r="F13" s="9"/>
      <c r="G13" s="11"/>
      <c r="H13" s="9"/>
      <c r="I13" s="11"/>
    </row>
    <row r="14" spans="1:9" s="7" customFormat="1" ht="12.75">
      <c r="A14" s="38" t="s">
        <v>50</v>
      </c>
      <c r="B14" s="38"/>
      <c r="C14" s="14"/>
      <c r="D14" s="15"/>
      <c r="E14" s="15"/>
      <c r="F14" s="14"/>
      <c r="G14" s="13"/>
      <c r="H14" s="14"/>
      <c r="I14" s="13"/>
    </row>
    <row r="15" spans="1:9" ht="11.25">
      <c r="A15" s="9"/>
      <c r="B15" s="9"/>
      <c r="C15" s="9"/>
      <c r="D15" s="10"/>
      <c r="E15" s="10"/>
      <c r="F15" s="9"/>
      <c r="G15" s="11"/>
      <c r="H15" s="9"/>
      <c r="I15" s="11"/>
    </row>
    <row r="16" spans="1:9" s="8" customFormat="1" ht="58.5">
      <c r="A16" s="20" t="s">
        <v>3</v>
      </c>
      <c r="B16" s="20" t="s">
        <v>4</v>
      </c>
      <c r="C16" s="20" t="s">
        <v>5</v>
      </c>
      <c r="D16" s="20" t="s">
        <v>6</v>
      </c>
      <c r="E16" s="20" t="s">
        <v>7</v>
      </c>
      <c r="F16" s="20" t="s">
        <v>8</v>
      </c>
      <c r="G16" s="20" t="s">
        <v>9</v>
      </c>
      <c r="H16" s="20" t="s">
        <v>10</v>
      </c>
      <c r="I16" s="20" t="s">
        <v>11</v>
      </c>
    </row>
    <row r="17" spans="1:10" s="3" customFormat="1" ht="42.75">
      <c r="A17" s="21" t="s">
        <v>51</v>
      </c>
      <c r="B17" s="21" t="s">
        <v>52</v>
      </c>
      <c r="C17" s="21" t="s">
        <v>53</v>
      </c>
      <c r="D17" s="30">
        <v>261048</v>
      </c>
      <c r="E17" s="30">
        <v>259850</v>
      </c>
      <c r="F17" s="21" t="s">
        <v>43</v>
      </c>
      <c r="G17" s="23">
        <v>1</v>
      </c>
      <c r="H17" s="23" t="s">
        <v>54</v>
      </c>
      <c r="I17" s="23" t="s">
        <v>18</v>
      </c>
    </row>
    <row r="18" spans="1:10" s="3" customFormat="1" ht="32.25">
      <c r="A18" s="21" t="s">
        <v>51</v>
      </c>
      <c r="B18" s="21" t="s">
        <v>55</v>
      </c>
      <c r="C18" s="21" t="s">
        <v>56</v>
      </c>
      <c r="D18" s="30">
        <v>40000</v>
      </c>
      <c r="E18" s="30">
        <v>40000</v>
      </c>
      <c r="F18" s="21" t="s">
        <v>43</v>
      </c>
      <c r="G18" s="23">
        <v>1</v>
      </c>
      <c r="H18" s="23" t="s">
        <v>54</v>
      </c>
      <c r="I18" s="23" t="s">
        <v>18</v>
      </c>
    </row>
    <row r="19" spans="1:10" s="3" customFormat="1" ht="21.75">
      <c r="A19" s="21" t="s">
        <v>57</v>
      </c>
      <c r="B19" s="21" t="s">
        <v>58</v>
      </c>
      <c r="C19" s="21" t="s">
        <v>59</v>
      </c>
      <c r="D19" s="30">
        <v>14184.5</v>
      </c>
      <c r="E19" s="30">
        <v>14184.5</v>
      </c>
      <c r="F19" s="21" t="s">
        <v>60</v>
      </c>
      <c r="G19" s="23">
        <v>1</v>
      </c>
      <c r="H19" s="23" t="s">
        <v>54</v>
      </c>
      <c r="I19" s="23" t="s">
        <v>18</v>
      </c>
    </row>
    <row r="20" spans="1:10" s="3" customFormat="1" ht="42.75">
      <c r="A20" s="21" t="s">
        <v>51</v>
      </c>
      <c r="B20" s="21" t="s">
        <v>52</v>
      </c>
      <c r="C20" s="21" t="s">
        <v>61</v>
      </c>
      <c r="D20" s="30">
        <v>261048</v>
      </c>
      <c r="E20" s="30">
        <v>259850</v>
      </c>
      <c r="F20" s="21" t="s">
        <v>43</v>
      </c>
      <c r="G20" s="23">
        <v>1</v>
      </c>
      <c r="H20" s="23" t="s">
        <v>54</v>
      </c>
      <c r="I20" s="23" t="s">
        <v>18</v>
      </c>
    </row>
    <row r="21" spans="1:10" s="3" customFormat="1" ht="32.25">
      <c r="A21" s="21" t="s">
        <v>51</v>
      </c>
      <c r="B21" s="21" t="s">
        <v>55</v>
      </c>
      <c r="C21" s="21" t="s">
        <v>62</v>
      </c>
      <c r="D21" s="30">
        <v>40000</v>
      </c>
      <c r="E21" s="30">
        <v>40000</v>
      </c>
      <c r="F21" s="21" t="s">
        <v>43</v>
      </c>
      <c r="G21" s="23">
        <v>1</v>
      </c>
      <c r="H21" s="23" t="s">
        <v>54</v>
      </c>
      <c r="I21" s="23" t="s">
        <v>18</v>
      </c>
    </row>
    <row r="22" spans="1:10" ht="11.25">
      <c r="A22" s="9"/>
      <c r="B22" s="9"/>
      <c r="C22" s="9"/>
      <c r="D22" s="10"/>
      <c r="E22" s="10"/>
      <c r="F22" s="9"/>
      <c r="G22" s="11"/>
      <c r="H22" s="9"/>
      <c r="I22" s="11"/>
    </row>
    <row r="23" spans="1:10" s="7" customFormat="1" ht="12.75">
      <c r="A23" s="38" t="s">
        <v>63</v>
      </c>
      <c r="B23" s="38"/>
      <c r="C23" s="14"/>
      <c r="D23" s="15"/>
      <c r="E23" s="15"/>
      <c r="F23" s="14"/>
      <c r="G23" s="13"/>
      <c r="H23" s="14"/>
      <c r="I23" s="13"/>
    </row>
    <row r="24" spans="1:10" ht="11.25">
      <c r="A24" s="9"/>
      <c r="B24" s="9"/>
      <c r="C24" s="9"/>
      <c r="D24" s="10"/>
      <c r="E24" s="10"/>
      <c r="F24" s="9"/>
      <c r="G24" s="11"/>
      <c r="H24" s="9"/>
      <c r="I24" s="11"/>
    </row>
    <row r="25" spans="1:10" s="8" customFormat="1" ht="58.5">
      <c r="A25" s="20" t="s">
        <v>3</v>
      </c>
      <c r="B25" s="20" t="s">
        <v>4</v>
      </c>
      <c r="C25" s="20" t="s">
        <v>5</v>
      </c>
      <c r="D25" s="20" t="s">
        <v>6</v>
      </c>
      <c r="E25" s="20" t="s">
        <v>7</v>
      </c>
      <c r="F25" s="20" t="s">
        <v>8</v>
      </c>
      <c r="G25" s="20" t="s">
        <v>9</v>
      </c>
      <c r="H25" s="20" t="s">
        <v>10</v>
      </c>
      <c r="I25" s="20" t="s">
        <v>11</v>
      </c>
    </row>
    <row r="26" spans="1:10" ht="86.25">
      <c r="A26" s="21" t="s">
        <v>64</v>
      </c>
      <c r="B26" s="21" t="s">
        <v>65</v>
      </c>
      <c r="C26" s="21" t="s">
        <v>66</v>
      </c>
      <c r="D26" s="30">
        <v>38355.08</v>
      </c>
      <c r="E26" s="30">
        <v>38000</v>
      </c>
      <c r="F26" s="21" t="s">
        <v>67</v>
      </c>
      <c r="G26" s="23">
        <v>1</v>
      </c>
      <c r="H26" s="23" t="s">
        <v>68</v>
      </c>
      <c r="I26" s="23" t="s">
        <v>18</v>
      </c>
      <c r="J26" s="5"/>
    </row>
    <row r="27" spans="1:10" ht="54">
      <c r="A27" s="21" t="s">
        <v>69</v>
      </c>
      <c r="B27" s="21" t="s">
        <v>70</v>
      </c>
      <c r="C27" s="21" t="s">
        <v>71</v>
      </c>
      <c r="D27" s="31">
        <v>52530</v>
      </c>
      <c r="E27" s="31">
        <v>50447.48</v>
      </c>
      <c r="F27" s="21" t="s">
        <v>72</v>
      </c>
      <c r="G27" s="23">
        <v>2</v>
      </c>
      <c r="H27" s="23" t="s">
        <v>73</v>
      </c>
      <c r="I27" s="23" t="s">
        <v>18</v>
      </c>
      <c r="J27" s="5"/>
    </row>
    <row r="28" spans="1:10" ht="96.75">
      <c r="A28" s="21" t="s">
        <v>74</v>
      </c>
      <c r="B28" s="21" t="s">
        <v>75</v>
      </c>
      <c r="C28" s="21" t="s">
        <v>76</v>
      </c>
      <c r="D28" s="31">
        <v>83114.740000000005</v>
      </c>
      <c r="E28" s="31">
        <v>78246.320000000007</v>
      </c>
      <c r="F28" s="21" t="s">
        <v>77</v>
      </c>
      <c r="G28" s="23">
        <v>2</v>
      </c>
      <c r="H28" s="23" t="s">
        <v>73</v>
      </c>
      <c r="I28" s="23" t="s">
        <v>18</v>
      </c>
      <c r="J28" s="5"/>
    </row>
    <row r="29" spans="1:10" ht="75.75">
      <c r="A29" s="21" t="s">
        <v>78</v>
      </c>
      <c r="B29" s="21" t="s">
        <v>79</v>
      </c>
      <c r="C29" s="21" t="s">
        <v>80</v>
      </c>
      <c r="D29" s="31">
        <v>592</v>
      </c>
      <c r="E29" s="31">
        <v>592</v>
      </c>
      <c r="F29" s="21" t="s">
        <v>81</v>
      </c>
      <c r="G29" s="23">
        <v>3</v>
      </c>
      <c r="H29" s="23" t="s">
        <v>73</v>
      </c>
      <c r="I29" s="23" t="s">
        <v>18</v>
      </c>
      <c r="J29" s="5"/>
    </row>
    <row r="30" spans="1:10" ht="75.75">
      <c r="A30" s="21" t="s">
        <v>78</v>
      </c>
      <c r="B30" s="21" t="s">
        <v>79</v>
      </c>
      <c r="C30" s="21" t="s">
        <v>82</v>
      </c>
      <c r="D30" s="31">
        <v>634.67999999999995</v>
      </c>
      <c r="E30" s="31">
        <v>634.67999999999995</v>
      </c>
      <c r="F30" s="21" t="s">
        <v>81</v>
      </c>
      <c r="G30" s="23">
        <v>3</v>
      </c>
      <c r="H30" s="23" t="s">
        <v>73</v>
      </c>
      <c r="I30" s="23" t="s">
        <v>18</v>
      </c>
      <c r="J30" s="5"/>
    </row>
    <row r="31" spans="1:10" ht="86.25">
      <c r="A31" s="21" t="s">
        <v>83</v>
      </c>
      <c r="B31" s="21" t="s">
        <v>84</v>
      </c>
      <c r="C31" s="21" t="s">
        <v>85</v>
      </c>
      <c r="D31" s="31">
        <v>64810.86</v>
      </c>
      <c r="E31" s="31">
        <v>64030.46</v>
      </c>
      <c r="F31" s="21" t="s">
        <v>77</v>
      </c>
      <c r="G31" s="23">
        <v>2</v>
      </c>
      <c r="H31" s="23" t="s">
        <v>73</v>
      </c>
      <c r="I31" s="23" t="s">
        <v>18</v>
      </c>
      <c r="J31" s="5"/>
    </row>
    <row r="32" spans="1:10" ht="64.5">
      <c r="A32" s="21" t="s">
        <v>86</v>
      </c>
      <c r="B32" s="21" t="s">
        <v>87</v>
      </c>
      <c r="C32" s="21" t="s">
        <v>88</v>
      </c>
      <c r="D32" s="31">
        <v>15000</v>
      </c>
      <c r="E32" s="31">
        <v>15000</v>
      </c>
      <c r="F32" s="21" t="s">
        <v>89</v>
      </c>
      <c r="G32" s="23">
        <v>1</v>
      </c>
      <c r="H32" s="23" t="s">
        <v>73</v>
      </c>
      <c r="I32" s="23" t="s">
        <v>18</v>
      </c>
      <c r="J32" s="5"/>
    </row>
    <row r="33" spans="1:10" ht="86.25">
      <c r="A33" s="21" t="s">
        <v>90</v>
      </c>
      <c r="B33" s="21" t="s">
        <v>91</v>
      </c>
      <c r="C33" s="21" t="s">
        <v>92</v>
      </c>
      <c r="D33" s="31">
        <v>70210.289999999994</v>
      </c>
      <c r="E33" s="31">
        <v>60348.04</v>
      </c>
      <c r="F33" s="21" t="s">
        <v>93</v>
      </c>
      <c r="G33" s="23">
        <v>2</v>
      </c>
      <c r="H33" s="23" t="s">
        <v>73</v>
      </c>
      <c r="I33" s="23" t="s">
        <v>18</v>
      </c>
      <c r="J33" s="5"/>
    </row>
    <row r="34" spans="1:10" ht="75.75">
      <c r="A34" s="21" t="s">
        <v>78</v>
      </c>
      <c r="B34" s="21" t="s">
        <v>94</v>
      </c>
      <c r="C34" s="21" t="s">
        <v>95</v>
      </c>
      <c r="D34" s="31">
        <v>679.11</v>
      </c>
      <c r="E34" s="31">
        <v>679.11</v>
      </c>
      <c r="F34" s="21" t="s">
        <v>81</v>
      </c>
      <c r="G34" s="23">
        <v>3</v>
      </c>
      <c r="H34" s="23" t="s">
        <v>73</v>
      </c>
      <c r="I34" s="23" t="s">
        <v>18</v>
      </c>
      <c r="J34" s="5"/>
    </row>
    <row r="35" spans="1:10" ht="108">
      <c r="A35" s="21" t="s">
        <v>96</v>
      </c>
      <c r="B35" s="21" t="s">
        <v>97</v>
      </c>
      <c r="C35" s="21" t="s">
        <v>98</v>
      </c>
      <c r="D35" s="31">
        <v>116530.96</v>
      </c>
      <c r="E35" s="31">
        <v>103712.55</v>
      </c>
      <c r="F35" s="21" t="s">
        <v>99</v>
      </c>
      <c r="G35" s="23">
        <v>1</v>
      </c>
      <c r="H35" s="23" t="s">
        <v>73</v>
      </c>
      <c r="I35" s="23" t="s">
        <v>18</v>
      </c>
      <c r="J35" s="5"/>
    </row>
    <row r="36" spans="1:10" ht="11.25">
      <c r="A36" s="9"/>
      <c r="B36" s="9"/>
      <c r="C36" s="9"/>
      <c r="D36" s="28"/>
      <c r="E36" s="28"/>
      <c r="F36" s="9"/>
      <c r="G36" s="11"/>
      <c r="H36" s="9"/>
      <c r="I36" s="11"/>
    </row>
    <row r="37" spans="1:10" s="7" customFormat="1" ht="12.75">
      <c r="A37" s="38" t="s">
        <v>100</v>
      </c>
      <c r="B37" s="38"/>
      <c r="C37" s="14"/>
      <c r="D37" s="15"/>
      <c r="E37" s="15"/>
      <c r="F37" s="14"/>
      <c r="G37" s="13"/>
      <c r="H37" s="14"/>
      <c r="I37" s="13"/>
    </row>
    <row r="38" spans="1:10" ht="11.25">
      <c r="A38" s="12"/>
      <c r="B38" s="9"/>
      <c r="C38" s="9"/>
      <c r="D38" s="10"/>
      <c r="E38" s="10"/>
      <c r="F38" s="9"/>
      <c r="G38" s="11"/>
      <c r="H38" s="9"/>
      <c r="I38" s="11"/>
    </row>
    <row r="39" spans="1:10" s="7" customFormat="1" ht="58.5">
      <c r="A39" s="20" t="s">
        <v>3</v>
      </c>
      <c r="B39" s="20" t="s">
        <v>4</v>
      </c>
      <c r="C39" s="20" t="s">
        <v>5</v>
      </c>
      <c r="D39" s="20" t="s">
        <v>6</v>
      </c>
      <c r="E39" s="20" t="s">
        <v>7</v>
      </c>
      <c r="F39" s="20" t="s">
        <v>8</v>
      </c>
      <c r="G39" s="20" t="s">
        <v>9</v>
      </c>
      <c r="H39" s="20" t="s">
        <v>10</v>
      </c>
      <c r="I39" s="20" t="s">
        <v>11</v>
      </c>
    </row>
    <row r="40" spans="1:10" s="3" customFormat="1" ht="42.75">
      <c r="A40" s="21" t="s">
        <v>101</v>
      </c>
      <c r="B40" s="21" t="s">
        <v>102</v>
      </c>
      <c r="C40" s="21" t="s">
        <v>103</v>
      </c>
      <c r="D40" s="31">
        <v>57337.68</v>
      </c>
      <c r="E40" s="31">
        <v>55897.4</v>
      </c>
      <c r="F40" s="21" t="s">
        <v>77</v>
      </c>
      <c r="G40" s="23">
        <v>1</v>
      </c>
      <c r="H40" s="23" t="s">
        <v>73</v>
      </c>
      <c r="I40" s="23" t="s">
        <v>18</v>
      </c>
    </row>
    <row r="41" spans="1:10" s="3" customFormat="1" ht="54">
      <c r="A41" s="21" t="s">
        <v>104</v>
      </c>
      <c r="B41" s="21" t="s">
        <v>105</v>
      </c>
      <c r="C41" s="21" t="s">
        <v>106</v>
      </c>
      <c r="D41" s="31">
        <v>1441362.56</v>
      </c>
      <c r="E41" s="31">
        <v>1336165.56</v>
      </c>
      <c r="F41" s="21" t="s">
        <v>77</v>
      </c>
      <c r="G41" s="23">
        <v>2</v>
      </c>
      <c r="H41" s="23" t="s">
        <v>73</v>
      </c>
      <c r="I41" s="23" t="s">
        <v>18</v>
      </c>
    </row>
    <row r="42" spans="1:10" s="3" customFormat="1" ht="54">
      <c r="A42" s="21" t="s">
        <v>107</v>
      </c>
      <c r="B42" s="21" t="s">
        <v>108</v>
      </c>
      <c r="C42" s="21" t="s">
        <v>109</v>
      </c>
      <c r="D42" s="31">
        <v>43342.38</v>
      </c>
      <c r="E42" s="31">
        <v>40308.39</v>
      </c>
      <c r="F42" s="21" t="s">
        <v>77</v>
      </c>
      <c r="G42" s="23">
        <v>2</v>
      </c>
      <c r="H42" s="23" t="s">
        <v>73</v>
      </c>
      <c r="I42" s="23" t="s">
        <v>18</v>
      </c>
    </row>
    <row r="43" spans="1:10" s="3" customFormat="1" ht="54">
      <c r="A43" s="21" t="s">
        <v>110</v>
      </c>
      <c r="B43" s="21" t="s">
        <v>111</v>
      </c>
      <c r="C43" s="21" t="s">
        <v>112</v>
      </c>
      <c r="D43" s="31">
        <v>74355.83</v>
      </c>
      <c r="E43" s="31">
        <v>65804.91</v>
      </c>
      <c r="F43" s="21" t="s">
        <v>77</v>
      </c>
      <c r="G43" s="23">
        <v>2</v>
      </c>
      <c r="H43" s="23" t="s">
        <v>73</v>
      </c>
      <c r="I43" s="23" t="s">
        <v>18</v>
      </c>
    </row>
    <row r="44" spans="1:10" s="3" customFormat="1" ht="54">
      <c r="A44" s="21" t="s">
        <v>113</v>
      </c>
      <c r="B44" s="21" t="s">
        <v>114</v>
      </c>
      <c r="C44" s="21" t="s">
        <v>115</v>
      </c>
      <c r="D44" s="31">
        <v>189477</v>
      </c>
      <c r="E44" s="31">
        <v>189477</v>
      </c>
      <c r="F44" s="21" t="s">
        <v>116</v>
      </c>
      <c r="G44" s="23">
        <v>3</v>
      </c>
      <c r="H44" s="23" t="s">
        <v>73</v>
      </c>
      <c r="I44" s="23" t="s">
        <v>18</v>
      </c>
    </row>
    <row r="45" spans="1:10" s="3" customFormat="1" ht="54">
      <c r="A45" s="21" t="s">
        <v>113</v>
      </c>
      <c r="B45" s="21" t="s">
        <v>117</v>
      </c>
      <c r="C45" s="21" t="s">
        <v>118</v>
      </c>
      <c r="D45" s="31">
        <v>189477</v>
      </c>
      <c r="E45" s="31">
        <v>189477</v>
      </c>
      <c r="F45" s="21" t="s">
        <v>116</v>
      </c>
      <c r="G45" s="23">
        <v>3</v>
      </c>
      <c r="H45" s="23" t="s">
        <v>73</v>
      </c>
      <c r="I45" s="23" t="s">
        <v>18</v>
      </c>
    </row>
    <row r="46" spans="1:10" ht="11.25">
      <c r="A46" s="9"/>
      <c r="B46" s="9"/>
      <c r="C46" s="9"/>
      <c r="D46" s="10"/>
      <c r="E46" s="10"/>
      <c r="F46" s="9"/>
      <c r="G46" s="11"/>
      <c r="H46" s="9"/>
      <c r="I46" s="11"/>
    </row>
    <row r="47" spans="1:10" ht="11.25">
      <c r="A47" s="9"/>
      <c r="B47" s="9"/>
      <c r="C47" s="9"/>
      <c r="D47" s="10"/>
      <c r="E47" s="10"/>
      <c r="F47" s="9"/>
      <c r="G47" s="11"/>
      <c r="H47" s="9"/>
      <c r="I47" s="11"/>
    </row>
    <row r="48" spans="1:10" ht="12.75">
      <c r="A48" s="16" t="s">
        <v>33</v>
      </c>
      <c r="B48" s="14"/>
      <c r="C48" s="14"/>
      <c r="D48" s="10"/>
      <c r="E48" s="10"/>
      <c r="F48" s="9"/>
      <c r="G48" s="11"/>
      <c r="H48" s="9"/>
      <c r="I48" s="11"/>
    </row>
    <row r="49" spans="1:9" ht="11.25">
      <c r="A49" s="9"/>
      <c r="B49" s="9"/>
      <c r="C49" s="9"/>
      <c r="D49" s="10"/>
      <c r="E49" s="10"/>
      <c r="F49" s="9"/>
      <c r="G49" s="11"/>
      <c r="H49" s="9"/>
      <c r="I49" s="11"/>
    </row>
    <row r="50" spans="1:9" ht="11.25">
      <c r="A50" s="12" t="str">
        <f>"Nº total contratos: "&amp;(COUNTA(A9:A11)+COUNTA(A17:A21)+COUNTA(A26:A35)+COUNTA(A40:A45))</f>
        <v>Nº total contratos: 24</v>
      </c>
      <c r="B50" s="9"/>
      <c r="C50" s="9"/>
      <c r="D50" s="10"/>
      <c r="E50" s="10"/>
      <c r="F50" s="9"/>
      <c r="G50" s="11"/>
      <c r="H50" s="9"/>
      <c r="I50" s="11"/>
    </row>
    <row r="51" spans="1:9" ht="11.25">
      <c r="A51" s="9"/>
      <c r="B51" s="9"/>
      <c r="C51" s="9"/>
      <c r="D51" s="10"/>
      <c r="E51" s="10"/>
      <c r="F51" s="9"/>
      <c r="G51" s="11"/>
      <c r="H51" s="9"/>
      <c r="I51" s="11"/>
    </row>
    <row r="52" spans="1:9" ht="23.25">
      <c r="A52" s="20" t="s">
        <v>34</v>
      </c>
      <c r="B52" s="20" t="s">
        <v>35</v>
      </c>
      <c r="C52" s="20" t="s">
        <v>36</v>
      </c>
      <c r="D52" s="10"/>
      <c r="E52" s="10"/>
      <c r="F52" s="9"/>
      <c r="G52" s="11"/>
      <c r="H52" s="9"/>
      <c r="I52" s="11"/>
    </row>
    <row r="53" spans="1:9" ht="21.75">
      <c r="A53" s="21" t="s">
        <v>119</v>
      </c>
      <c r="B53" s="23">
        <f>COUNTIF($F$9:$F$11,"LICITACIÓN, PROCEDIMIENTO ABIERTO")+COUNTIF($F$17:$F$21,"LICITACIÓN, PROCEDIMIENTO ABIERTO")+COUNTIF($F$26:$F$35,"LICITACIÓN, PROCEDIMIENTO ABIERTO")+COUNTIF($F$40:$F$45,"LICITACIÓN, PROCEDIMIENTO ABIERTO")</f>
        <v>7</v>
      </c>
      <c r="C53" s="25">
        <f>IFERROR(B53/$B$61,0)</f>
        <v>0.29166666666666669</v>
      </c>
      <c r="D53" s="10"/>
      <c r="E53" s="10"/>
      <c r="F53" s="9"/>
      <c r="G53" s="11"/>
      <c r="H53" s="9"/>
      <c r="I53" s="11"/>
    </row>
    <row r="54" spans="1:9" ht="21.75">
      <c r="A54" s="21" t="s">
        <v>120</v>
      </c>
      <c r="B54" s="23">
        <f>COUNTIF($F$9:$F$11,"*CONTRATO MENOR*INVITACIÓN A OFERTA*")+COUNTIF($F$17:$F$21,"*CONTRATO MENOR*INVITACIÓN A OFERTA*")+COUNTIF($F$26:$F$35,"*CONTRATO MENOR*INVITACIÓN A OFERTA*")+COUNTIF($F$40:$F$45,"*CONTRATO MENOR*INVITACIÓN A OFERTA*")</f>
        <v>4</v>
      </c>
      <c r="C54" s="25">
        <f t="shared" ref="C54:C60" si="0">IFERROR(B54/$B$61,0)</f>
        <v>0.16666666666666666</v>
      </c>
      <c r="D54" s="10"/>
      <c r="E54" s="10"/>
      <c r="F54" s="9"/>
      <c r="G54" s="11"/>
      <c r="H54" s="9"/>
      <c r="I54" s="11"/>
    </row>
    <row r="55" spans="1:9" ht="32.25">
      <c r="A55" s="21" t="s">
        <v>121</v>
      </c>
      <c r="B55" s="23">
        <f>COUNTIF($F$9:$F$11,"*PROCEDIMIENTO ABIERTO, 1 SÓLO CRITERIO*")+COUNTIF($F$17:$F$21,"*PROCEDIMIENTO ABIERTO, 1 SÓLO CRITERIO*")+COUNTIF($F$26:$F$35,"*PROCEDIMIENTO ABIERTO, 1 SÓLO CRITERIO*")+COUNTIF($F$40:$F$45,"*PROCEDIMIENTO ABIERTO, 1 SÓLO CRITERIO*")</f>
        <v>1</v>
      </c>
      <c r="C55" s="25">
        <f t="shared" si="0"/>
        <v>4.1666666666666664E-2</v>
      </c>
      <c r="D55" s="10"/>
      <c r="E55" s="10"/>
      <c r="F55" s="9"/>
      <c r="G55" s="11"/>
      <c r="H55" s="9"/>
      <c r="I55" s="11"/>
    </row>
    <row r="56" spans="1:9" ht="32.25">
      <c r="A56" s="21" t="s">
        <v>122</v>
      </c>
      <c r="B56" s="23">
        <f>COUNTIF($F$9:$F$11,"*PROCEDIMIENTO ABIERTO SUJETO A REGULACIÓN ARMONIZADA*")+COUNTIF($F$17:$F$21,"*PROCEDIMIENTO ABIERTO SUJETO A REGULACIÓN ARMONIZADA*")+COUNTIF($F$26:$F$35,"*PROCEDIMIENTO ABIERTO SUJETO A REGULACIÓN ARMONIZADA*")+COUNTIF($F$40:$F$45,"*PROCEDIMIENTO ABIERTO SUJETO A REGULACIÓN ARMONIZADA*")</f>
        <v>7</v>
      </c>
      <c r="C56" s="25">
        <f t="shared" si="0"/>
        <v>0.29166666666666669</v>
      </c>
      <c r="D56" s="10"/>
      <c r="E56" s="10"/>
      <c r="F56" s="9"/>
      <c r="G56" s="11"/>
      <c r="H56" s="9"/>
      <c r="I56" s="11"/>
    </row>
    <row r="57" spans="1:9" ht="32.25">
      <c r="A57" s="21" t="s">
        <v>123</v>
      </c>
      <c r="B57" s="23">
        <f>COUNTIF($F$9:$F$11,"*PROCEDIMIENTO NEGOCIADO SIN PUBLICIDAD, TRAMITACIÓN URGENTE*")+COUNTIF($F$17:$F$21,"*PROCEDIMIENTO NEGOCIADO SIN PUBLICIDAD, TRAMITACIÓN URGENTE*")+COUNTIF($F$26:$F$35,"*PROCEDIMIENTO NEGOCIADO SIN PUBLICIDAD, TRAMITACIÓN URGENTE*")+COUNTIF($F$40:$F$45,"*PROCEDIMIENTO NEGOCIADO SIN PUBLICIDAD, TRAMITACIÓN URGENTE*")</f>
        <v>1</v>
      </c>
      <c r="C57" s="25">
        <f t="shared" si="0"/>
        <v>4.1666666666666664E-2</v>
      </c>
      <c r="D57" s="10"/>
      <c r="E57" s="10"/>
      <c r="F57" s="9"/>
      <c r="G57" s="11"/>
      <c r="H57" s="9"/>
      <c r="I57" s="11"/>
    </row>
    <row r="58" spans="1:9" ht="21.75">
      <c r="A58" s="29" t="s">
        <v>124</v>
      </c>
      <c r="B58" s="32">
        <f>COUNTIF($F$9:$F$11,"CONTRATO MENOR DE SERVICIO")+COUNTIF($F$17:$F$21,"CONTRATO MENOR DE SERVICIO")+COUNTIF($F$26:$F$35,"CONTRATO MENOR DE SERVICIO")+COUNTIF($F$40:$F$45,"CONTRATO MENOR DE SERVICIO")</f>
        <v>1</v>
      </c>
      <c r="C58" s="33">
        <f t="shared" si="0"/>
        <v>4.1666666666666664E-2</v>
      </c>
      <c r="D58" s="10"/>
      <c r="E58" s="10"/>
      <c r="F58" s="9"/>
      <c r="G58" s="11"/>
      <c r="H58" s="9"/>
      <c r="I58" s="11"/>
    </row>
    <row r="59" spans="1:9" ht="32.25">
      <c r="A59" s="21" t="s">
        <v>125</v>
      </c>
      <c r="B59" s="23">
        <f>COUNTIF($F$9:$F$11,"*PROCEDIMIENTO NEGOCIADO SIN PUBLICIDAD*")+COUNTIF($F$17:$F$21,"*PROCEDIMIENTO NEGOCIADO SIN PUBLICIDAD*")+COUNTIF($F$26:$F$35,"*PROCEDIMIENTO NEGOCIADO SIN PUBLICIDAD*")+COUNTIF($F$40:$F$45,"*PROCEDIMIENTO NEGOCIADO SIN PUBLICIDAD*")-B57</f>
        <v>1</v>
      </c>
      <c r="C59" s="34">
        <f t="shared" si="0"/>
        <v>4.1666666666666664E-2</v>
      </c>
      <c r="D59" s="10"/>
      <c r="E59" s="10"/>
      <c r="F59" s="9"/>
      <c r="G59" s="11"/>
      <c r="H59" s="9"/>
      <c r="I59" s="11"/>
    </row>
    <row r="60" spans="1:9" ht="32.25">
      <c r="A60" s="21" t="s">
        <v>126</v>
      </c>
      <c r="B60" s="23">
        <f>COUNTIF($F$9:$F$11,"*SISTEMA DINÁMICO DE ADQUISICIÓN*")+COUNTIF($F$17:$F$21,"*SISTEMA DINÁMICO DE ADQUISICIÓN*")+COUNTIF($F$26:$F$35,"*SISTEMA DINÁMICO DE ADQUISICIÓN*")+COUNTIF($F$40:$F$45,"*SISTEMA DINÁMICO DE ADQUISICIÓN*")</f>
        <v>2</v>
      </c>
      <c r="C60" s="34">
        <f t="shared" si="0"/>
        <v>8.3333333333333329E-2</v>
      </c>
      <c r="D60" s="10"/>
      <c r="E60" s="10"/>
      <c r="F60" s="9"/>
      <c r="G60" s="11"/>
      <c r="H60" s="9"/>
      <c r="I60" s="11"/>
    </row>
    <row r="61" spans="1:9" ht="11.25">
      <c r="A61" s="24" t="s">
        <v>37</v>
      </c>
      <c r="B61" s="26">
        <f>SUM(B53:B60)</f>
        <v>24</v>
      </c>
      <c r="C61" s="35">
        <f>SUM(C53:C60)</f>
        <v>1</v>
      </c>
      <c r="D61" s="10"/>
      <c r="E61" s="10"/>
      <c r="F61" s="9"/>
      <c r="G61" s="11"/>
      <c r="H61" s="9"/>
      <c r="I61" s="11"/>
    </row>
    <row r="62" spans="1:9" ht="11.25">
      <c r="A62" s="9"/>
      <c r="B62" s="9"/>
      <c r="C62" s="9"/>
      <c r="D62" s="10"/>
      <c r="E62" s="10"/>
      <c r="F62" s="9"/>
      <c r="G62" s="11"/>
      <c r="H62" s="9"/>
      <c r="I62" s="11"/>
    </row>
    <row r="63" spans="1:9" ht="11.25">
      <c r="A63" s="9"/>
      <c r="B63" s="9"/>
      <c r="C63" s="9"/>
      <c r="D63" s="10"/>
      <c r="E63" s="10"/>
      <c r="F63" s="9"/>
      <c r="G63" s="11"/>
      <c r="H63" s="9"/>
      <c r="I63" s="11"/>
    </row>
    <row r="64" spans="1:9" ht="11.25">
      <c r="A64" s="9"/>
      <c r="B64" s="9"/>
      <c r="C64" s="9"/>
      <c r="D64" s="10"/>
      <c r="E64" s="10"/>
      <c r="F64" s="9"/>
      <c r="G64" s="11"/>
      <c r="H64" s="9"/>
      <c r="I64" s="11"/>
    </row>
    <row r="65" spans="1:9" ht="11.25">
      <c r="A65" s="9"/>
      <c r="B65" s="9"/>
      <c r="C65" s="9"/>
      <c r="D65" s="10"/>
      <c r="E65" s="10"/>
      <c r="F65" s="9"/>
      <c r="G65" s="11"/>
      <c r="H65" s="9"/>
      <c r="I65" s="11"/>
    </row>
    <row r="66" spans="1:9" ht="11.25">
      <c r="A66" s="9"/>
      <c r="B66" s="9"/>
      <c r="C66" s="9"/>
      <c r="D66" s="10"/>
      <c r="E66" s="10"/>
      <c r="F66" s="9"/>
      <c r="G66" s="11"/>
      <c r="H66" s="9"/>
      <c r="I66" s="11"/>
    </row>
    <row r="67" spans="1:9" ht="11.25">
      <c r="A67" s="9"/>
      <c r="B67" s="9"/>
      <c r="C67" s="9"/>
      <c r="D67" s="10"/>
      <c r="E67" s="10"/>
      <c r="F67" s="9"/>
      <c r="G67" s="11"/>
      <c r="H67" s="9"/>
      <c r="I67" s="11"/>
    </row>
    <row r="68" spans="1:9" ht="11.25">
      <c r="A68" s="9"/>
      <c r="B68" s="9"/>
      <c r="C68" s="9"/>
      <c r="D68" s="10"/>
      <c r="E68" s="10"/>
      <c r="F68" s="9"/>
      <c r="G68" s="11"/>
      <c r="H68" s="9"/>
      <c r="I68" s="11"/>
    </row>
    <row r="69" spans="1:9" ht="11.25">
      <c r="A69" s="9"/>
      <c r="B69" s="9"/>
      <c r="C69" s="9"/>
      <c r="D69" s="10"/>
      <c r="E69" s="10"/>
      <c r="F69" s="9"/>
      <c r="G69" s="11"/>
      <c r="H69" s="9"/>
      <c r="I69" s="11"/>
    </row>
    <row r="70" spans="1:9" ht="11.25">
      <c r="A70" s="9"/>
      <c r="B70" s="9"/>
      <c r="C70" s="9"/>
      <c r="D70" s="10"/>
      <c r="E70" s="10"/>
      <c r="F70" s="9"/>
      <c r="G70" s="11"/>
      <c r="H70" s="9"/>
      <c r="I70" s="11"/>
    </row>
    <row r="71" spans="1:9" ht="11.25">
      <c r="A71" s="9"/>
      <c r="B71" s="9"/>
      <c r="C71" s="9"/>
      <c r="D71" s="10"/>
      <c r="E71" s="10"/>
      <c r="F71" s="9"/>
      <c r="G71" s="11"/>
      <c r="H71" s="9"/>
      <c r="I71" s="11"/>
    </row>
    <row r="72" spans="1:9" ht="11.25">
      <c r="A72" s="9"/>
      <c r="B72" s="9"/>
      <c r="C72" s="9"/>
      <c r="D72" s="10"/>
      <c r="E72" s="10"/>
      <c r="F72" s="9"/>
      <c r="G72" s="11"/>
      <c r="H72" s="9"/>
      <c r="I72" s="11"/>
    </row>
    <row r="73" spans="1:9" ht="12.75">
      <c r="A73" s="37" t="s">
        <v>38</v>
      </c>
      <c r="B73" s="37"/>
      <c r="C73" s="18"/>
      <c r="D73" s="19"/>
      <c r="E73" s="19"/>
      <c r="F73" s="18"/>
      <c r="G73" s="17"/>
      <c r="H73" s="18"/>
      <c r="I73" s="17"/>
    </row>
    <row r="74" spans="1:9" ht="11.25"/>
  </sheetData>
  <mergeCells count="6">
    <mergeCell ref="A73:B73"/>
    <mergeCell ref="A1:I1"/>
    <mergeCell ref="A6:B6"/>
    <mergeCell ref="A14:B14"/>
    <mergeCell ref="A23:B23"/>
    <mergeCell ref="A37:B37"/>
  </mergeCells>
  <printOptions horizontalCentered="1" gridLinesSet="0"/>
  <pageMargins left="0.70866141732283472" right="0.70866141732283472" top="0.74803149606299213" bottom="0.74803149606299213" header="0.31496062992125984" footer="0.31496062992125984"/>
  <pageSetup paperSize="8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Llana</dc:creator>
  <cp:keywords/>
  <dc:description/>
  <cp:lastModifiedBy/>
  <cp:revision/>
  <dcterms:created xsi:type="dcterms:W3CDTF">2020-07-16T16:28:40Z</dcterms:created>
  <dcterms:modified xsi:type="dcterms:W3CDTF">2026-10-17T10:16:06Z</dcterms:modified>
  <cp:category/>
  <cp:contentStatus/>
</cp:coreProperties>
</file>